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mansell/Desktop/"/>
    </mc:Choice>
  </mc:AlternateContent>
  <xr:revisionPtr revIDLastSave="0" documentId="8_{945828B6-AA4F-4649-B5EB-A6B2EF306895}" xr6:coauthVersionLast="47" xr6:coauthVersionMax="47" xr10:uidLastSave="{00000000-0000-0000-0000-000000000000}"/>
  <bookViews>
    <workbookView xWindow="380" yWindow="500" windowWidth="28040" windowHeight="16140" xr2:uid="{A2E84BC6-51E7-2F4C-913C-910B3CF882D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3" i="1" l="1"/>
  <c r="O12" i="1"/>
  <c r="N12" i="1"/>
  <c r="M12" i="1"/>
  <c r="L12" i="1"/>
  <c r="K12" i="1"/>
  <c r="J12" i="1"/>
  <c r="I12" i="1"/>
  <c r="H12" i="1"/>
  <c r="G12" i="1"/>
  <c r="F12" i="1"/>
  <c r="E12" i="1"/>
  <c r="C12" i="1"/>
  <c r="D12" i="1"/>
  <c r="B12" i="1"/>
  <c r="D4" i="1"/>
  <c r="E4" i="1"/>
  <c r="F4" i="1"/>
  <c r="G4" i="1"/>
  <c r="H4" i="1" s="1"/>
  <c r="C4" i="1"/>
  <c r="C11" i="1"/>
  <c r="B9" i="1"/>
  <c r="D11" i="1"/>
  <c r="E11" i="1"/>
  <c r="F11" i="1"/>
  <c r="G11" i="1"/>
  <c r="B11" i="1"/>
  <c r="I4" i="1" l="1"/>
  <c r="H11" i="1"/>
  <c r="J4" i="1" l="1"/>
  <c r="I11" i="1"/>
  <c r="K4" i="1" l="1"/>
  <c r="J11" i="1"/>
  <c r="L4" i="1" l="1"/>
  <c r="K11" i="1"/>
  <c r="M4" i="1" l="1"/>
  <c r="L11" i="1"/>
  <c r="N4" i="1" l="1"/>
  <c r="M11" i="1"/>
  <c r="O4" i="1" l="1"/>
  <c r="N11" i="1"/>
  <c r="O11" i="1" l="1"/>
</calcChain>
</file>

<file path=xl/sharedStrings.xml><?xml version="1.0" encoding="utf-8"?>
<sst xmlns="http://schemas.openxmlformats.org/spreadsheetml/2006/main" count="24" uniqueCount="24">
  <si>
    <t>Unimproved land value</t>
  </si>
  <si>
    <t>Purchase price</t>
  </si>
  <si>
    <t>Owner Occupier</t>
  </si>
  <si>
    <t>Stamp duty</t>
  </si>
  <si>
    <t>Land tax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</si>
  <si>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</si>
  <si>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</si>
  <si>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</si>
  <si>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</si>
  <si>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</si>
  <si>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</si>
  <si>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</si>
  <si>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</si>
  <si>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</si>
  <si>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</si>
  <si>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</si>
  <si>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</si>
  <si>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</si>
  <si>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</si>
  <si>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Land tax PV</t>
  </si>
  <si>
    <t>Unimproved land value growth</t>
  </si>
  <si>
    <t>PV rate</t>
  </si>
  <si>
    <t>Land tax PV Total (14 years)</t>
  </si>
  <si>
    <t>NSW stamp duty v Land tax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</si>
</sst>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7" formatCode="_(&quot;$&quot;* #,##0_);_(&quot;$&quot;* \(#,##0\);_(&quot;$&quot;* &quot;-&quot;??_);_(@_)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222222"/>
      <name val="Helvetica Neue"/>
      <family val="2"/>
    </font>
    <font>
      <sz val="8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167" fontId="0" fillId="0" borderId="0" xfId="1" applyNumberFormat="1" applyFont="1"/>
    <xf numFmtId="0" fontId="0" fillId="2" borderId="0" xfId="0" applyFill="1"/>
    <xf numFmtId="167" fontId="0" fillId="0" borderId="0" xfId="0" applyNumberFormat="1"/>
    <xf numFmtId="167" fontId="0" fillId="0" borderId="1" xfId="1" applyNumberFormat="1" applyFont="1" applyBorder="1"/>
    <xf numFmtId="0" fontId="0" fillId="0" borderId="1" xfId="0" applyBorder="1"/>
    <xf numFmtId="9" fontId="0" fillId="0" borderId="1" xfId="0" applyNumberFormat="1" applyBorder="1"/>
    <xf numFmtId="167" fontId="4" fillId="0" borderId="0" xfId="1" applyNumberFormat="1" applyFont="1"/>
    <xf numFmtId="167" fontId="4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FF304-5AC4-FB49-9349-8348EDD728B3}">
  <dimension ref="A1:Q13"/>
  <sheetViews>
    <sheetView tabSelected="1" workbookViewId="0"/>
  </sheetViews>
  <sheetFormatPr baseColWidth="10" defaultRowHeight="16" x14ac:dyDescent="0.2"/>
  <cols>
    <col min="1" max="1" width="28.5" customWidth="1"/>
    <col min="2" max="2" width="13" customWidth="1"/>
  </cols>
  <sheetData>
    <row r="1" spans="1:17" ht="20" x14ac:dyDescent="0.2">
      <c r="A1" s="1" t="s">
        <v>23</v>
      </c>
    </row>
    <row r="2" spans="1:17" ht="17" thickBot="1" x14ac:dyDescent="0.25"/>
    <row r="3" spans="1:17" ht="17" thickBot="1" x14ac:dyDescent="0.25">
      <c r="A3" t="s">
        <v>1</v>
      </c>
      <c r="B3" s="5">
        <v>635000</v>
      </c>
    </row>
    <row r="4" spans="1:17" ht="17" thickBot="1" x14ac:dyDescent="0.25">
      <c r="A4" t="s">
        <v>0</v>
      </c>
      <c r="B4" s="5">
        <v>530000</v>
      </c>
      <c r="C4" s="4">
        <f>B4+(B4*$B$6)</f>
        <v>540600</v>
      </c>
      <c r="D4" s="4">
        <f t="shared" ref="D4:Q4" si="0">C4+(C4*$B$6)</f>
        <v>551412</v>
      </c>
      <c r="E4" s="4">
        <f t="shared" si="0"/>
        <v>562440.24</v>
      </c>
      <c r="F4" s="4">
        <f t="shared" si="0"/>
        <v>573689.04480000003</v>
      </c>
      <c r="G4" s="4">
        <f t="shared" si="0"/>
        <v>585162.82569600001</v>
      </c>
      <c r="H4" s="4">
        <f t="shared" si="0"/>
        <v>596866.08220992004</v>
      </c>
      <c r="I4" s="4">
        <f t="shared" si="0"/>
        <v>608803.40385411843</v>
      </c>
      <c r="J4" s="4">
        <f t="shared" si="0"/>
        <v>620979.47193120082</v>
      </c>
      <c r="K4" s="4">
        <f t="shared" si="0"/>
        <v>633399.06136982481</v>
      </c>
      <c r="L4" s="4">
        <f t="shared" si="0"/>
        <v>646067.04259722133</v>
      </c>
      <c r="M4" s="4">
        <f t="shared" si="0"/>
        <v>658988.38344916573</v>
      </c>
      <c r="N4" s="4">
        <f t="shared" si="0"/>
        <v>672168.15111814905</v>
      </c>
      <c r="O4" s="4">
        <f t="shared" si="0"/>
        <v>685611.51414051198</v>
      </c>
      <c r="P4" s="4"/>
      <c r="Q4" s="4"/>
    </row>
    <row r="5" spans="1:17" ht="17" thickBot="1" x14ac:dyDescent="0.25">
      <c r="A5" t="s">
        <v>2</v>
      </c>
      <c r="B5" s="6" t="b">
        <v>1</v>
      </c>
    </row>
    <row r="6" spans="1:17" ht="17" thickBot="1" x14ac:dyDescent="0.25">
      <c r="A6" t="s">
        <v>20</v>
      </c>
      <c r="B6" s="7">
        <v>0.02</v>
      </c>
    </row>
    <row r="7" spans="1:17" ht="17" thickBot="1" x14ac:dyDescent="0.25">
      <c r="A7" t="s">
        <v>21</v>
      </c>
      <c r="B7" s="7">
        <v>0.04</v>
      </c>
    </row>
    <row r="8" spans="1:17" x14ac:dyDescent="0.2">
      <c r="B8" t="s">
        <v>5</v>
      </c>
      <c r="C8" t="s">
        <v>6</v>
      </c>
      <c r="D8" t="s">
        <v>7</v>
      </c>
      <c r="E8" t="s">
        <v>8</v>
      </c>
      <c r="F8" t="s">
        <v>9</v>
      </c>
      <c r="G8" t="s">
        <v>10</v>
      </c>
      <c r="H8" t="s">
        <v>11</v>
      </c>
      <c r="I8" t="s">
        <v>12</v>
      </c>
      <c r="J8" t="s">
        <v>13</v>
      </c>
      <c r="K8" t="s">
        <v>14</v>
      </c>
      <c r="L8" t="s">
        <v>15</v>
      </c>
      <c r="M8" t="s">
        <v>16</v>
      </c>
      <c r="N8" t="s">
        <v>17</v>
      </c>
      <c r="O8" t="s">
        <v>18</v>
      </c>
    </row>
    <row r="9" spans="1:17" x14ac:dyDescent="0.2">
      <c r="A9" t="s">
        <v>3</v>
      </c>
      <c r="B9" s="8">
        <f>IF(B3&lt;1064001,9562+4.5*((B3-319000)/100),IF(B3&lt;3194001,43087+5.5*((B3-1064000)/100),160237+7*((B3-3194000)/100)))</f>
        <v>23782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2">
      <c r="B10">
        <v>1</v>
      </c>
      <c r="C10">
        <v>2</v>
      </c>
      <c r="D10">
        <v>3</v>
      </c>
      <c r="E10">
        <v>4</v>
      </c>
      <c r="F10">
        <v>5</v>
      </c>
      <c r="G10">
        <v>6</v>
      </c>
      <c r="H10">
        <v>7</v>
      </c>
      <c r="I10">
        <v>8</v>
      </c>
      <c r="J10">
        <v>9</v>
      </c>
      <c r="K10">
        <v>10</v>
      </c>
      <c r="L10">
        <v>11</v>
      </c>
      <c r="M10">
        <v>12</v>
      </c>
      <c r="N10">
        <v>13</v>
      </c>
      <c r="O10">
        <v>14</v>
      </c>
    </row>
    <row r="11" spans="1:17" x14ac:dyDescent="0.2">
      <c r="A11" t="s">
        <v>4</v>
      </c>
      <c r="B11" s="2">
        <f>IF($B$5=TRUE,400+B4*0.3%,1500+B4*1.1%)</f>
        <v>1990</v>
      </c>
      <c r="C11" s="2">
        <f t="shared" ref="C11:Q11" si="1">IF($B$5=TRUE,400+C4*0.3%,1500+C4*1.1%)</f>
        <v>2021.8</v>
      </c>
      <c r="D11" s="2">
        <f t="shared" si="1"/>
        <v>2054.2359999999999</v>
      </c>
      <c r="E11" s="2">
        <f t="shared" si="1"/>
        <v>2087.3207199999997</v>
      </c>
      <c r="F11" s="2">
        <f t="shared" si="1"/>
        <v>2121.0671344000002</v>
      </c>
      <c r="G11" s="2">
        <f t="shared" si="1"/>
        <v>2155.4884770879999</v>
      </c>
      <c r="H11" s="2">
        <f t="shared" si="1"/>
        <v>2190.5982466297601</v>
      </c>
      <c r="I11" s="2">
        <f t="shared" si="1"/>
        <v>2226.4102115623555</v>
      </c>
      <c r="J11" s="2">
        <f t="shared" si="1"/>
        <v>2262.9384157936024</v>
      </c>
      <c r="K11" s="2">
        <f t="shared" si="1"/>
        <v>2300.1971841094746</v>
      </c>
      <c r="L11" s="2">
        <f t="shared" si="1"/>
        <v>2338.201127791664</v>
      </c>
      <c r="M11" s="2">
        <f t="shared" si="1"/>
        <v>2376.965150347497</v>
      </c>
      <c r="N11" s="2">
        <f t="shared" si="1"/>
        <v>2416.5044533544469</v>
      </c>
      <c r="O11" s="2">
        <f t="shared" si="1"/>
        <v>2456.8345424215358</v>
      </c>
      <c r="P11" s="2"/>
      <c r="Q11" s="2"/>
    </row>
    <row r="12" spans="1:17" x14ac:dyDescent="0.2">
      <c r="A12" t="s">
        <v>19</v>
      </c>
      <c r="B12" s="4">
        <f>B11</f>
        <v>1990</v>
      </c>
      <c r="C12" s="4">
        <f>C11/(2.718^($B$7*(C10-1)))</f>
        <v>1942.5321444626361</v>
      </c>
      <c r="D12" s="4">
        <f>D11/(2.718^($B$7*(D10-1)))</f>
        <v>1896.3145603100904</v>
      </c>
      <c r="E12" s="4">
        <f>E11/(2.718^($B$7*(E10-1)))</f>
        <v>1851.3104386206721</v>
      </c>
      <c r="F12" s="4">
        <f>F11/(2.718^($B$7*(F10-1)))</f>
        <v>1807.4841695391699</v>
      </c>
      <c r="G12" s="4">
        <f>G11/(2.718^($B$7*(G10-1)))</f>
        <v>1764.8013001449956</v>
      </c>
      <c r="H12" s="4">
        <f>H11/(2.718^($B$7*(H10-1)))</f>
        <v>1723.2284938746391</v>
      </c>
      <c r="I12" s="4">
        <f>I11/(2.718^($B$7*(I10-1)))</f>
        <v>1682.7334914394248</v>
      </c>
      <c r="J12" s="4">
        <f>J11/(2.718^($B$7*(J10-1)))</f>
        <v>1643.2850731818778</v>
      </c>
      <c r="K12" s="4">
        <f>K11/(2.718^($B$7*(K10-1)))</f>
        <v>1604.8530228161496</v>
      </c>
      <c r="L12" s="4">
        <f>L11/(2.718^($B$7*(L10-1)))</f>
        <v>1567.4080925000883</v>
      </c>
      <c r="M12" s="4">
        <f>M11/(2.718^($B$7*(M10-1)))</f>
        <v>1530.9219691885353</v>
      </c>
      <c r="N12" s="4">
        <f>N11/(2.718^($B$7*(N10-1)))</f>
        <v>1495.3672422193833</v>
      </c>
      <c r="O12" s="4">
        <f>O11/(2.718^($B$7*(O10-1)))</f>
        <v>1460.7173720857845</v>
      </c>
      <c r="P12" s="4"/>
      <c r="Q12" s="4"/>
    </row>
    <row r="13" spans="1:17" x14ac:dyDescent="0.2">
      <c r="A13" t="s">
        <v>22</v>
      </c>
      <c r="B13" s="9">
        <f>SUM(B12:Q12)</f>
        <v>23960.957370383447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Mansell</dc:creator>
  <cp:lastModifiedBy>Ken Mansell</cp:lastModifiedBy>
  <dcterms:created xsi:type="dcterms:W3CDTF">2022-06-22T03:39:08Z</dcterms:created>
  <dcterms:modified xsi:type="dcterms:W3CDTF">2022-06-22T04:02:55Z</dcterms:modified>
</cp:coreProperties>
</file>